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1"/>
  </bookViews>
  <sheets>
    <sheet name="GENERAL CESF" sheetId="4" r:id="rId1"/>
    <sheet name="synthese generale" sheetId="5" r:id="rId2"/>
  </sheets>
  <calcPr calcId="125725"/>
</workbook>
</file>

<file path=xl/calcChain.xml><?xml version="1.0" encoding="utf-8"?>
<calcChain xmlns="http://schemas.openxmlformats.org/spreadsheetml/2006/main">
  <c r="E8" i="5"/>
  <c r="H109"/>
  <c r="B103"/>
  <c r="H103" s="1"/>
  <c r="D95"/>
  <c r="C95"/>
  <c r="B95"/>
  <c r="G83"/>
  <c r="B69"/>
  <c r="G69" s="1"/>
  <c r="F60"/>
  <c r="E60"/>
  <c r="D60"/>
  <c r="C60"/>
  <c r="B60"/>
  <c r="E45"/>
  <c r="D45"/>
  <c r="C45"/>
  <c r="B45"/>
  <c r="F35"/>
  <c r="E35"/>
  <c r="D35"/>
  <c r="C35"/>
  <c r="B35"/>
  <c r="G25"/>
  <c r="F25"/>
  <c r="E25"/>
  <c r="D25"/>
  <c r="C25"/>
  <c r="B25"/>
  <c r="G16"/>
  <c r="F16"/>
  <c r="E16"/>
  <c r="D16"/>
  <c r="C16"/>
  <c r="B16"/>
  <c r="A78" i="4"/>
  <c r="G78" s="1"/>
  <c r="C73"/>
  <c r="B73"/>
  <c r="A73"/>
  <c r="A56"/>
  <c r="E51"/>
  <c r="D51"/>
  <c r="C51"/>
  <c r="B51"/>
  <c r="A51"/>
  <c r="D44"/>
  <c r="C44"/>
  <c r="B44"/>
  <c r="A44"/>
  <c r="E36"/>
  <c r="D36"/>
  <c r="C36"/>
  <c r="B36"/>
  <c r="A36"/>
  <c r="H28"/>
  <c r="F28"/>
  <c r="E28"/>
  <c r="D28"/>
  <c r="C28"/>
  <c r="B28"/>
  <c r="A28"/>
  <c r="F20"/>
  <c r="E20"/>
  <c r="D20"/>
  <c r="C20"/>
  <c r="B20"/>
  <c r="A20"/>
  <c r="B9"/>
  <c r="B8"/>
  <c r="G83"/>
  <c r="F61"/>
  <c r="F56"/>
  <c r="G35" i="5" l="1"/>
  <c r="H95"/>
  <c r="G60"/>
  <c r="G45"/>
  <c r="G73" i="4"/>
  <c r="F51"/>
  <c r="F44"/>
  <c r="F36"/>
  <c r="G20"/>
  <c r="B10"/>
</calcChain>
</file>

<file path=xl/sharedStrings.xml><?xml version="1.0" encoding="utf-8"?>
<sst xmlns="http://schemas.openxmlformats.org/spreadsheetml/2006/main" count="160" uniqueCount="43">
  <si>
    <t>SANS LOGEMENT</t>
  </si>
  <si>
    <t>COUPLE</t>
  </si>
  <si>
    <t>RSA</t>
  </si>
  <si>
    <t>FEMME</t>
  </si>
  <si>
    <t>AAH</t>
  </si>
  <si>
    <t>P.INV</t>
  </si>
  <si>
    <t>PF</t>
  </si>
  <si>
    <t>SAL</t>
  </si>
  <si>
    <t>RET</t>
  </si>
  <si>
    <t>CHRS</t>
  </si>
  <si>
    <t>HISTORIQUE LOGEMENT</t>
  </si>
  <si>
    <t>SUIVIS</t>
  </si>
  <si>
    <t>TOTAL</t>
  </si>
  <si>
    <t xml:space="preserve">ENTREE EN COURS </t>
  </si>
  <si>
    <t>SANS PROBLEME</t>
  </si>
  <si>
    <t>3-SITUATION  ACTUELLE</t>
  </si>
  <si>
    <t>TROUBLES</t>
  </si>
  <si>
    <t>ANNULES</t>
  </si>
  <si>
    <t>VENTE DU LOGEMENT</t>
  </si>
  <si>
    <t>EXPULSION DU LOGEMENT</t>
  </si>
  <si>
    <t>LOGEMENT D'URGENCE</t>
  </si>
  <si>
    <t>HOMME + ENFANT</t>
  </si>
  <si>
    <t>COUPLE+ ENFANTS</t>
  </si>
  <si>
    <t xml:space="preserve">HOMME </t>
  </si>
  <si>
    <t>AOÛT 2014</t>
  </si>
  <si>
    <t>2- POPULATION CONCERNEE</t>
  </si>
  <si>
    <t>COMPOSITION  FAMILIALE</t>
  </si>
  <si>
    <t>FEMME+ ENFANTS</t>
  </si>
  <si>
    <t xml:space="preserve">CORRELATION  ENTRE  DIFFICULTES RENCONTREES </t>
  </si>
  <si>
    <t>ET  HISTORIQUE LOGEMENT</t>
  </si>
  <si>
    <t>ET COMPOSITION FAMILIALE</t>
  </si>
  <si>
    <t>NATURE DES RESSOURCES PRINCIPALES</t>
  </si>
  <si>
    <t>1-NOMBRE DE DOSSIERS DALO AVEC AVDL</t>
  </si>
  <si>
    <t xml:space="preserve"> TRAITES DEPUIS 2011</t>
  </si>
  <si>
    <t>ASSEDIC</t>
  </si>
  <si>
    <t>IMPAYES arrêtés au 31/8/2014</t>
  </si>
  <si>
    <t>IMPAYES + TROUBLES</t>
  </si>
  <si>
    <t>IMPAYES</t>
  </si>
  <si>
    <t>BILAN  DALO- AVDL</t>
  </si>
  <si>
    <t>RELOGEMENT AUTRE BAILLEUR</t>
  </si>
  <si>
    <t>RELOGEMENTS  SANS AVDL</t>
  </si>
  <si>
    <t>REFUS LOGEMENT</t>
  </si>
  <si>
    <t>?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</si>
</sst>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rgb="FF7030A0"/>
      <name val="Arial"/>
      <family val="2"/>
    </font>
    <font>
      <sz val="11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i/>
      <sz val="11"/>
      <color theme="1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/>
    <xf numFmtId="0" fontId="2" fillId="6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9" fillId="0" borderId="0" xfId="0" applyFont="1"/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0" borderId="0" xfId="0" applyFont="1" applyFill="1"/>
    <xf numFmtId="0" fontId="0" fillId="0" borderId="0" xfId="0" applyFill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0" fillId="8" borderId="0" xfId="0" applyFont="1" applyFill="1"/>
    <xf numFmtId="0" fontId="11" fillId="8" borderId="0" xfId="0" applyFont="1" applyFill="1"/>
    <xf numFmtId="0" fontId="12" fillId="8" borderId="0" xfId="0" applyFont="1" applyFill="1"/>
    <xf numFmtId="0" fontId="0" fillId="9" borderId="3" xfId="0" applyFill="1" applyBorder="1"/>
    <xf numFmtId="0" fontId="2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6" fillId="4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left"/>
    </xf>
    <xf numFmtId="0" fontId="13" fillId="0" borderId="0" xfId="0" applyFont="1"/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0" fontId="12" fillId="0" borderId="0" xfId="0" applyFont="1" applyFill="1"/>
    <xf numFmtId="0" fontId="14" fillId="0" borderId="0" xfId="0" applyFont="1" applyFill="1"/>
    <xf numFmtId="0" fontId="15" fillId="0" borderId="0" xfId="0" applyFont="1" applyFill="1"/>
    <xf numFmtId="0" fontId="5" fillId="10" borderId="0" xfId="0" applyFont="1" applyFill="1" applyAlignment="1">
      <alignment horizontal="left"/>
    </xf>
    <xf numFmtId="0" fontId="6" fillId="10" borderId="0" xfId="0" applyFont="1" applyFill="1"/>
    <xf numFmtId="0" fontId="0" fillId="10" borderId="0" xfId="0" applyFill="1"/>
    <xf numFmtId="0" fontId="16" fillId="10" borderId="0" xfId="0" applyFont="1" applyFill="1"/>
    <xf numFmtId="0" fontId="2" fillId="0" borderId="0" xfId="0" applyFont="1" applyFill="1"/>
    <xf numFmtId="0" fontId="1" fillId="9" borderId="4" xfId="0" applyFont="1" applyFill="1" applyBorder="1" applyAlignment="1">
      <alignment horizontal="left" vertical="center"/>
    </xf>
    <xf numFmtId="0" fontId="1" fillId="9" borderId="5" xfId="0" applyFont="1" applyFill="1" applyBorder="1" applyAlignment="1">
      <alignment horizontal="left" vertical="center"/>
    </xf>
    <xf numFmtId="0" fontId="10" fillId="8" borderId="0" xfId="0" applyFont="1" applyFill="1" applyAlignment="1">
      <alignment horizontal="left"/>
    </xf>
    <xf numFmtId="0" fontId="4" fillId="5" borderId="0" xfId="0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600"/>
              <a:t>COMPOSITION FAMILIALE </a:t>
            </a:r>
          </a:p>
        </c:rich>
      </c:tx>
      <c:layout/>
      <c:spPr>
        <a:solidFill>
          <a:schemeClr val="accent2">
            <a:lumMod val="20000"/>
            <a:lumOff val="80000"/>
          </a:schemeClr>
        </a:solidFill>
      </c:spPr>
    </c:title>
    <c:plotArea>
      <c:layout/>
      <c:pieChart>
        <c:varyColors val="1"/>
        <c:ser>
          <c:idx val="0"/>
          <c:order val="0"/>
          <c:dLbls>
            <c:dLbl>
              <c:idx val="4"/>
              <c:layout>
                <c:manualLayout>
                  <c:x val="2.5818028190036393E-2"/>
                  <c:y val="3.0298063261051431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7.413234547267189E-2"/>
                  <c:y val="5.1219093178588977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COUPLE+ ENFANTS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'synthese generale'!$B$15:$G$15</c:f>
              <c:strCache>
                <c:ptCount val="6"/>
                <c:pt idx="0">
                  <c:v>HOMME </c:v>
                </c:pt>
                <c:pt idx="1">
                  <c:v>FEMME</c:v>
                </c:pt>
                <c:pt idx="2">
                  <c:v>COUPLE</c:v>
                </c:pt>
                <c:pt idx="3">
                  <c:v>HOMME + ENFANT</c:v>
                </c:pt>
                <c:pt idx="4">
                  <c:v>FEMME+ ENFANTS</c:v>
                </c:pt>
                <c:pt idx="5">
                  <c:v>COUPLE+ ENFANTS</c:v>
                </c:pt>
              </c:strCache>
            </c:strRef>
          </c:cat>
          <c:val>
            <c:numRef>
              <c:f>'synthese generale'!$B$16:$G$16</c:f>
              <c:numCache>
                <c:formatCode>General</c:formatCode>
                <c:ptCount val="6"/>
                <c:pt idx="0">
                  <c:v>38</c:v>
                </c:pt>
                <c:pt idx="1">
                  <c:v>5</c:v>
                </c:pt>
                <c:pt idx="2">
                  <c:v>4</c:v>
                </c:pt>
                <c:pt idx="3">
                  <c:v>2</c:v>
                </c:pt>
                <c:pt idx="4">
                  <c:v>15</c:v>
                </c:pt>
                <c:pt idx="5">
                  <c:v>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400"/>
              <a:t>MENAGES CUMULANT IMPAYES ET TROUBLES</a:t>
            </a:r>
          </a:p>
        </c:rich>
      </c:tx>
      <c:layout/>
      <c:spPr>
        <a:solidFill>
          <a:schemeClr val="accent2">
            <a:lumMod val="20000"/>
            <a:lumOff val="80000"/>
          </a:schemeClr>
        </a:solidFill>
      </c:spPr>
    </c:title>
    <c:plotArea>
      <c:layout/>
      <c:pieChart>
        <c:varyColors val="1"/>
        <c:ser>
          <c:idx val="0"/>
          <c:order val="0"/>
          <c:explosion val="6"/>
          <c:cat>
            <c:strRef>
              <c:f>'synthese generale'!$B$108:$G$108</c:f>
              <c:strCache>
                <c:ptCount val="6"/>
                <c:pt idx="0">
                  <c:v>HOMME </c:v>
                </c:pt>
                <c:pt idx="1">
                  <c:v>FEMME</c:v>
                </c:pt>
                <c:pt idx="2">
                  <c:v>COUPLE</c:v>
                </c:pt>
                <c:pt idx="3">
                  <c:v>HOMME + ENFANT</c:v>
                </c:pt>
                <c:pt idx="4">
                  <c:v>FEMME+ ENFANTS</c:v>
                </c:pt>
                <c:pt idx="5">
                  <c:v>COUPLE+ ENFANTS</c:v>
                </c:pt>
              </c:strCache>
            </c:strRef>
          </c:cat>
          <c:val>
            <c:numRef>
              <c:f>'synthese generale'!$B$109:$G$109</c:f>
              <c:numCache>
                <c:formatCode>General</c:formatCode>
                <c:ptCount val="6"/>
                <c:pt idx="0">
                  <c:v>3</c:v>
                </c:pt>
                <c:pt idx="4">
                  <c:v>2</c:v>
                </c:pt>
                <c:pt idx="5">
                  <c:v>2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fr-FR" sz="1600"/>
              <a:t>NATURE DES RESSOURCES PRINCIPALES</a:t>
            </a:r>
          </a:p>
        </c:rich>
      </c:tx>
      <c:layout/>
      <c:spPr>
        <a:solidFill>
          <a:schemeClr val="accent1">
            <a:lumMod val="20000"/>
            <a:lumOff val="80000"/>
          </a:schemeClr>
        </a:solidFill>
      </c:spPr>
    </c:title>
    <c:plotArea>
      <c:layout>
        <c:manualLayout>
          <c:layoutTarget val="inner"/>
          <c:xMode val="edge"/>
          <c:yMode val="edge"/>
          <c:x val="0.35572186806468925"/>
          <c:y val="0.33715530239571156"/>
          <c:w val="0.39454527559055164"/>
          <c:h val="0.65757545931758665"/>
        </c:manualLayout>
      </c:layout>
      <c:pieChart>
        <c:varyColors val="1"/>
        <c:ser>
          <c:idx val="0"/>
          <c:order val="0"/>
          <c:explosion val="25"/>
          <c:cat>
            <c:strRef>
              <c:f>'synthese generale'!$B$24:$H$24</c:f>
              <c:strCache>
                <c:ptCount val="7"/>
                <c:pt idx="0">
                  <c:v>RSA</c:v>
                </c:pt>
                <c:pt idx="1">
                  <c:v>ASSEDIC</c:v>
                </c:pt>
                <c:pt idx="2">
                  <c:v>SAL</c:v>
                </c:pt>
                <c:pt idx="3">
                  <c:v>AAH</c:v>
                </c:pt>
                <c:pt idx="4">
                  <c:v>RET</c:v>
                </c:pt>
                <c:pt idx="5">
                  <c:v>P.INV</c:v>
                </c:pt>
                <c:pt idx="6">
                  <c:v>PF</c:v>
                </c:pt>
              </c:strCache>
            </c:strRef>
          </c:cat>
          <c:val>
            <c:numRef>
              <c:f>'synthese generale'!$B$25:$H$25</c:f>
              <c:numCache>
                <c:formatCode>General</c:formatCode>
                <c:ptCount val="7"/>
                <c:pt idx="0">
                  <c:v>28</c:v>
                </c:pt>
                <c:pt idx="1">
                  <c:v>6</c:v>
                </c:pt>
                <c:pt idx="2">
                  <c:v>16</c:v>
                </c:pt>
                <c:pt idx="3">
                  <c:v>17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style val="26"/>
  <c:chart>
    <c:title>
      <c:tx>
        <c:rich>
          <a:bodyPr/>
          <a:lstStyle/>
          <a:p>
            <a:pPr>
              <a:defRPr/>
            </a:pPr>
            <a:r>
              <a:rPr lang="fr-FR" sz="1600"/>
              <a:t>HISTORIQUE LOGEMENT</a:t>
            </a:r>
          </a:p>
        </c:rich>
      </c:tx>
      <c:layout/>
      <c:spPr>
        <a:solidFill>
          <a:schemeClr val="accent3">
            <a:lumMod val="40000"/>
            <a:lumOff val="60000"/>
          </a:schemeClr>
        </a:solidFill>
      </c:spPr>
    </c:title>
    <c:plotArea>
      <c:layout>
        <c:manualLayout>
          <c:layoutTarget val="inner"/>
          <c:xMode val="edge"/>
          <c:yMode val="edge"/>
          <c:x val="0.30569881889763811"/>
          <c:y val="0.34971784776902892"/>
          <c:w val="0.38860258092738453"/>
          <c:h val="0.64767096821230674"/>
        </c:manualLayout>
      </c:layout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-3.869333333333335E-2"/>
                  <c:y val="0.1705715952172645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EXPULSION DU LOGEMENT</a:t>
                    </a:r>
                    <a:r>
                      <a:rPr lang="en-US"/>
                      <a:t>
12%</a:t>
                    </a:r>
                  </a:p>
                </c:rich>
              </c:tx>
              <c:showCatName val="1"/>
              <c:showPercent val="1"/>
            </c:dLbl>
            <c:dLbl>
              <c:idx val="4"/>
              <c:layout>
                <c:manualLayout>
                  <c:x val="-8.3823412073491033E-2"/>
                  <c:y val="3.8813898262717202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VENTE DU LOGEMENT</a:t>
                    </a:r>
                    <a:r>
                      <a:rPr lang="en-US"/>
                      <a:t>
6%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'synthese generale'!$B$34:$F$34</c:f>
              <c:strCache>
                <c:ptCount val="5"/>
                <c:pt idx="0">
                  <c:v>SANS LOGEMENT</c:v>
                </c:pt>
                <c:pt idx="1">
                  <c:v>LOGEMENT D'URGENCE</c:v>
                </c:pt>
                <c:pt idx="2">
                  <c:v>CHRS</c:v>
                </c:pt>
                <c:pt idx="3">
                  <c:v>EXPULSION DU LOGEMENT</c:v>
                </c:pt>
                <c:pt idx="4">
                  <c:v>VENTE DU LOGEMENT</c:v>
                </c:pt>
              </c:strCache>
            </c:strRef>
          </c:cat>
          <c:val>
            <c:numRef>
              <c:f>'synthese generale'!$B$35:$F$35</c:f>
              <c:numCache>
                <c:formatCode>General</c:formatCode>
                <c:ptCount val="5"/>
                <c:pt idx="0">
                  <c:v>19</c:v>
                </c:pt>
                <c:pt idx="1">
                  <c:v>11</c:v>
                </c:pt>
                <c:pt idx="2">
                  <c:v>30</c:v>
                </c:pt>
                <c:pt idx="3">
                  <c:v>9</c:v>
                </c:pt>
                <c:pt idx="4">
                  <c:v>4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4.1791776027996524E-2"/>
                  <c:y val="1.6036962321858528E-2"/>
                </c:manualLayout>
              </c:layout>
              <c:showCatName val="1"/>
              <c:showPercent val="1"/>
            </c:dLbl>
            <c:txPr>
              <a:bodyPr/>
              <a:lstStyle/>
              <a:p>
                <a:pPr>
                  <a:defRPr sz="800"/>
                </a:pPr>
                <a:endParaRPr lang="fr-FR"/>
              </a:p>
            </c:txPr>
            <c:showCatName val="1"/>
            <c:showPercent val="1"/>
            <c:showLeaderLines val="1"/>
          </c:dLbls>
          <c:cat>
            <c:strRef>
              <c:f>'synthese generale'!$B$44:$F$44</c:f>
              <c:strCache>
                <c:ptCount val="5"/>
                <c:pt idx="0">
                  <c:v>IMPAYES arrêtés au 31/8/2014</c:v>
                </c:pt>
                <c:pt idx="1">
                  <c:v>TROUBLES</c:v>
                </c:pt>
                <c:pt idx="2">
                  <c:v>IMPAYES + TROUBLES</c:v>
                </c:pt>
                <c:pt idx="3">
                  <c:v>ENTREE EN COURS </c:v>
                </c:pt>
                <c:pt idx="4">
                  <c:v>SANS PROBLEME</c:v>
                </c:pt>
              </c:strCache>
            </c:strRef>
          </c:cat>
          <c:val>
            <c:numRef>
              <c:f>'synthese generale'!$B$45:$F$45</c:f>
              <c:numCache>
                <c:formatCode>General</c:formatCode>
                <c:ptCount val="5"/>
                <c:pt idx="0">
                  <c:v>17</c:v>
                </c:pt>
                <c:pt idx="1">
                  <c:v>5</c:v>
                </c:pt>
                <c:pt idx="2">
                  <c:v>7</c:v>
                </c:pt>
                <c:pt idx="3">
                  <c:v>9</c:v>
                </c:pt>
                <c:pt idx="4">
                  <c:v>35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/>
            </a:pPr>
            <a:r>
              <a:rPr lang="en-US" sz="1600"/>
              <a:t>IMPAYES LOCATIFS</a:t>
            </a:r>
            <a:r>
              <a:rPr lang="en-US" baseline="0"/>
              <a:t> </a:t>
            </a:r>
          </a:p>
        </c:rich>
      </c:tx>
      <c:layout/>
      <c:spPr>
        <a:solidFill>
          <a:schemeClr val="accent3">
            <a:lumMod val="40000"/>
            <a:lumOff val="60000"/>
          </a:schemeClr>
        </a:solidFill>
      </c:spPr>
    </c:title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8.6767895878525028E-2"/>
                  <c:y val="-3.7914691943127965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041214750542301"/>
                  <c:y val="5.6872037914692031E-2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9.2552422270426815E-2"/>
                  <c:y val="6.3186177557189287E-3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0737527114967521E-2"/>
                  <c:y val="-8.2148499210110512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'synthese generale'!$B$59:$F$59</c:f>
              <c:strCache>
                <c:ptCount val="5"/>
                <c:pt idx="0">
                  <c:v>SANS LOGEMENT</c:v>
                </c:pt>
                <c:pt idx="1">
                  <c:v>LOGEMENT D'URGENCE</c:v>
                </c:pt>
                <c:pt idx="2">
                  <c:v>CHRS</c:v>
                </c:pt>
                <c:pt idx="3">
                  <c:v>EXPULSION DU LOGEMENT</c:v>
                </c:pt>
                <c:pt idx="4">
                  <c:v>VENTE DU LOGEMENT</c:v>
                </c:pt>
              </c:strCache>
            </c:strRef>
          </c:cat>
          <c:val>
            <c:numRef>
              <c:f>'synthese generale'!$B$60:$F$60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50"/>
      </c:doughnut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TROUBLES DE COMPORTEMENT</a:t>
            </a:r>
          </a:p>
        </c:rich>
      </c:tx>
      <c:layout/>
      <c:spPr>
        <a:solidFill>
          <a:schemeClr val="accent3">
            <a:lumMod val="40000"/>
            <a:lumOff val="60000"/>
          </a:schemeClr>
        </a:solidFill>
      </c:spPr>
    </c:title>
    <c:plotArea>
      <c:layout/>
      <c:pieChart>
        <c:varyColors val="1"/>
        <c:ser>
          <c:idx val="0"/>
          <c:order val="0"/>
          <c:cat>
            <c:strRef>
              <c:f>'synthese generale'!$B$68:$F$68</c:f>
              <c:strCache>
                <c:ptCount val="5"/>
                <c:pt idx="0">
                  <c:v>SANS LOGEMENT</c:v>
                </c:pt>
                <c:pt idx="1">
                  <c:v>LOGEMENT D'URGENCE</c:v>
                </c:pt>
                <c:pt idx="2">
                  <c:v>CHRS</c:v>
                </c:pt>
                <c:pt idx="3">
                  <c:v>EXPULSION DU LOGEMENT</c:v>
                </c:pt>
                <c:pt idx="4">
                  <c:v>VENTE DU LOGEMENT</c:v>
                </c:pt>
              </c:strCache>
            </c:strRef>
          </c:cat>
          <c:val>
            <c:numRef>
              <c:f>'synthese generale'!$B$69:$F$69</c:f>
              <c:numCache>
                <c:formatCode>General</c:formatCode>
                <c:ptCount val="5"/>
                <c:pt idx="0">
                  <c:v>4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MENAGES CUMULANT IMPAYES ET TROUBLES</a:t>
            </a:r>
          </a:p>
        </c:rich>
      </c:tx>
      <c:layout/>
      <c:spPr>
        <a:solidFill>
          <a:schemeClr val="accent3">
            <a:lumMod val="40000"/>
            <a:lumOff val="60000"/>
          </a:schemeClr>
        </a:solidFill>
      </c:spPr>
    </c:title>
    <c:plotArea>
      <c:layout>
        <c:manualLayout>
          <c:layoutTarget val="inner"/>
          <c:xMode val="edge"/>
          <c:yMode val="edge"/>
          <c:x val="0.343973876927055"/>
          <c:y val="0.32184071253388452"/>
          <c:w val="0.329182867130903"/>
          <c:h val="0.6300344219267674"/>
        </c:manualLayout>
      </c:layout>
      <c:pieChart>
        <c:varyColors val="1"/>
        <c:ser>
          <c:idx val="0"/>
          <c:order val="0"/>
          <c:explosion val="9"/>
          <c:dLbls>
            <c:dLbl>
              <c:idx val="0"/>
              <c:layout>
                <c:manualLayout>
                  <c:x val="1.1584413832639241E-2"/>
                  <c:y val="0.13996815971774043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1.4267311875094826E-2"/>
                  <c:y val="0.11127963512757619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'synthese generale'!$B$82:$F$82</c:f>
              <c:strCache>
                <c:ptCount val="5"/>
                <c:pt idx="0">
                  <c:v>SANS LOGEMENT</c:v>
                </c:pt>
                <c:pt idx="1">
                  <c:v>LOGEMENT D'URGENCE</c:v>
                </c:pt>
                <c:pt idx="2">
                  <c:v>CHRS</c:v>
                </c:pt>
                <c:pt idx="3">
                  <c:v>EXPULSION DU LOGEMENT</c:v>
                </c:pt>
                <c:pt idx="4">
                  <c:v>VENTE DU LOGEMENT</c:v>
                </c:pt>
              </c:strCache>
            </c:strRef>
          </c:cat>
          <c:val>
            <c:numRef>
              <c:f>'synthese generale'!$B$83:$F$83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IMPAYES</a:t>
            </a:r>
            <a:r>
              <a:rPr lang="fr-FR" sz="1600" baseline="0"/>
              <a:t> LOCATIFS</a:t>
            </a:r>
            <a:endParaRPr lang="fr-FR" sz="1600"/>
          </a:p>
        </c:rich>
      </c:tx>
      <c:layout/>
      <c:spPr>
        <a:solidFill>
          <a:schemeClr val="accent2">
            <a:lumMod val="20000"/>
            <a:lumOff val="80000"/>
          </a:schemeClr>
        </a:solidFill>
      </c:spPr>
    </c:title>
    <c:plotArea>
      <c:layout/>
      <c:doughnutChart>
        <c:varyColors val="1"/>
        <c:ser>
          <c:idx val="0"/>
          <c:order val="0"/>
          <c:dLbls>
            <c:dLbl>
              <c:idx val="0"/>
              <c:layout>
                <c:manualLayout>
                  <c:x val="6.1111111111111123E-2"/>
                  <c:y val="-4.1666666666666664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4.9536045681655955E-2"/>
                  <c:y val="9.6315854135254508E-2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-1.3734171879478663E-2"/>
                  <c:y val="0.10916088680404311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-0.1115749717580807"/>
                  <c:y val="0.12050840453453956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-6.9444435077306993E-2"/>
                  <c:y val="-4.0760373038476641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-2.129435105408399E-2"/>
                  <c:y val="-7.7206455576031729E-2"/>
                </c:manualLayout>
              </c:layout>
              <c:showCatName val="1"/>
              <c:showPercent val="1"/>
            </c:dLbl>
            <c:showCatName val="1"/>
            <c:showPercent val="1"/>
            <c:showLeaderLines val="1"/>
          </c:dLbls>
          <c:cat>
            <c:strRef>
              <c:f>'synthese generale'!$B$94:$G$94</c:f>
              <c:strCache>
                <c:ptCount val="6"/>
                <c:pt idx="0">
                  <c:v>HOMME </c:v>
                </c:pt>
                <c:pt idx="1">
                  <c:v>FEMME</c:v>
                </c:pt>
                <c:pt idx="2">
                  <c:v>COUPLE</c:v>
                </c:pt>
                <c:pt idx="3">
                  <c:v>HOMME + ENFANT</c:v>
                </c:pt>
                <c:pt idx="4">
                  <c:v>FEMME+ ENFANTS</c:v>
                </c:pt>
                <c:pt idx="5">
                  <c:v>COUPLE+ ENFANTS</c:v>
                </c:pt>
              </c:strCache>
            </c:strRef>
          </c:cat>
          <c:val>
            <c:numRef>
              <c:f>'synthese generale'!$B$95:$G$95</c:f>
              <c:numCache>
                <c:formatCode>General</c:formatCode>
                <c:ptCount val="6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</c:numCache>
            </c:numRef>
          </c:val>
        </c:ser>
        <c:dLbls>
          <c:showCatName val="1"/>
          <c:showPercent val="1"/>
        </c:dLbls>
        <c:firstSliceAng val="0"/>
        <c:holeSize val="50"/>
      </c:doughnut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tx>
        <c:rich>
          <a:bodyPr/>
          <a:lstStyle/>
          <a:p>
            <a:pPr>
              <a:defRPr sz="1600"/>
            </a:pPr>
            <a:r>
              <a:rPr lang="fr-FR" sz="1600"/>
              <a:t>TROUBLES DE COMPORTEMENT</a:t>
            </a:r>
          </a:p>
        </c:rich>
      </c:tx>
      <c:layout/>
      <c:spPr>
        <a:solidFill>
          <a:schemeClr val="accent2">
            <a:lumMod val="20000"/>
            <a:lumOff val="80000"/>
          </a:schemeClr>
        </a:solidFill>
      </c:spPr>
    </c:title>
    <c:plotArea>
      <c:layout/>
      <c:pieChart>
        <c:varyColors val="1"/>
        <c:ser>
          <c:idx val="0"/>
          <c:order val="0"/>
          <c:cat>
            <c:strRef>
              <c:f>'synthese generale'!$B$102:$G$102</c:f>
              <c:strCache>
                <c:ptCount val="6"/>
                <c:pt idx="0">
                  <c:v>HOMME </c:v>
                </c:pt>
                <c:pt idx="1">
                  <c:v>FEMME</c:v>
                </c:pt>
                <c:pt idx="2">
                  <c:v>COUPLE</c:v>
                </c:pt>
                <c:pt idx="3">
                  <c:v>HOMME + ENFANT</c:v>
                </c:pt>
                <c:pt idx="4">
                  <c:v>FEMME+ ENFANTS</c:v>
                </c:pt>
                <c:pt idx="5">
                  <c:v>COUPLE+ ENFANTS</c:v>
                </c:pt>
              </c:strCache>
            </c:strRef>
          </c:cat>
          <c:val>
            <c:numRef>
              <c:f>'synthese generale'!$B$103:$G$103</c:f>
              <c:numCache>
                <c:formatCode>General</c:formatCode>
                <c:ptCount val="6"/>
                <c:pt idx="0">
                  <c:v>4</c:v>
                </c:pt>
                <c:pt idx="4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752476</xdr:colOff>
      <xdr:row>10</xdr:row>
      <xdr:rowOff>76201</xdr:rowOff>
    </xdr:from>
    <xdr:to>
      <xdr:col>8</xdr:col>
      <xdr:colOff>561975</xdr:colOff>
      <xdr:row>16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742949</xdr:colOff>
      <xdr:row>17</xdr:row>
      <xdr:rowOff>85725</xdr:rowOff>
    </xdr:from>
    <xdr:to>
      <xdr:col>8</xdr:col>
      <xdr:colOff>542925</xdr:colOff>
      <xdr:row>28</xdr:row>
      <xdr:rowOff>123825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733425</xdr:colOff>
      <xdr:row>29</xdr:row>
      <xdr:rowOff>0</xdr:rowOff>
    </xdr:from>
    <xdr:to>
      <xdr:col>8</xdr:col>
      <xdr:colOff>561975</xdr:colOff>
      <xdr:row>40</xdr:row>
      <xdr:rowOff>161925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723900</xdr:colOff>
      <xdr:row>42</xdr:row>
      <xdr:rowOff>76201</xdr:rowOff>
    </xdr:from>
    <xdr:to>
      <xdr:col>8</xdr:col>
      <xdr:colOff>361950</xdr:colOff>
      <xdr:row>51</xdr:row>
      <xdr:rowOff>180976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55</xdr:row>
      <xdr:rowOff>161925</xdr:rowOff>
    </xdr:from>
    <xdr:to>
      <xdr:col>8</xdr:col>
      <xdr:colOff>219075</xdr:colOff>
      <xdr:row>65</xdr:row>
      <xdr:rowOff>85725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65</xdr:row>
      <xdr:rowOff>133350</xdr:rowOff>
    </xdr:from>
    <xdr:to>
      <xdr:col>8</xdr:col>
      <xdr:colOff>247650</xdr:colOff>
      <xdr:row>74</xdr:row>
      <xdr:rowOff>142875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74</xdr:row>
      <xdr:rowOff>161925</xdr:rowOff>
    </xdr:from>
    <xdr:to>
      <xdr:col>8</xdr:col>
      <xdr:colOff>276225</xdr:colOff>
      <xdr:row>86</xdr:row>
      <xdr:rowOff>0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752475</xdr:colOff>
      <xdr:row>91</xdr:row>
      <xdr:rowOff>0</xdr:rowOff>
    </xdr:from>
    <xdr:to>
      <xdr:col>8</xdr:col>
      <xdr:colOff>266700</xdr:colOff>
      <xdr:row>96</xdr:row>
      <xdr:rowOff>152400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704850</xdr:colOff>
      <xdr:row>98</xdr:row>
      <xdr:rowOff>85725</xdr:rowOff>
    </xdr:from>
    <xdr:to>
      <xdr:col>8</xdr:col>
      <xdr:colOff>228600</xdr:colOff>
      <xdr:row>103</xdr:row>
      <xdr:rowOff>85725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704850</xdr:colOff>
      <xdr:row>105</xdr:row>
      <xdr:rowOff>85725</xdr:rowOff>
    </xdr:from>
    <xdr:to>
      <xdr:col>8</xdr:col>
      <xdr:colOff>228600</xdr:colOff>
      <xdr:row>113</xdr:row>
      <xdr:rowOff>76200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5"/>
  <sheetViews>
    <sheetView workbookViewId="0">
      <selection activeCell="H7" sqref="H7"/>
    </sheetView>
  </sheetViews>
  <sheetFormatPr baseColWidth="10" defaultRowHeight="15"/>
  <sheetData>
    <row r="1" spans="1:7" ht="18">
      <c r="A1" s="62" t="s">
        <v>38</v>
      </c>
      <c r="B1" s="62"/>
      <c r="C1" s="62"/>
      <c r="D1" s="62"/>
      <c r="E1" s="62"/>
      <c r="F1" s="62"/>
      <c r="G1" s="62"/>
    </row>
    <row r="2" spans="1:7">
      <c r="A2" s="63" t="s">
        <v>24</v>
      </c>
      <c r="B2" s="63"/>
      <c r="C2" s="63"/>
      <c r="D2" s="63"/>
      <c r="E2" s="63"/>
      <c r="F2" s="63"/>
      <c r="G2" s="63"/>
    </row>
    <row r="3" spans="1:7" ht="18">
      <c r="A3" s="18"/>
      <c r="B3" s="18"/>
      <c r="C3" s="18"/>
      <c r="D3" s="18"/>
      <c r="E3" s="18"/>
      <c r="F3" s="18"/>
      <c r="G3" s="18"/>
    </row>
    <row r="4" spans="1:7" ht="18">
      <c r="A4" s="18"/>
      <c r="B4" s="18"/>
      <c r="C4" s="18"/>
      <c r="D4" s="18"/>
      <c r="E4" s="18"/>
      <c r="F4" s="18"/>
      <c r="G4" s="18"/>
    </row>
    <row r="5" spans="1:7" ht="18">
      <c r="A5" s="19" t="s">
        <v>32</v>
      </c>
      <c r="F5" s="10"/>
    </row>
    <row r="6" spans="1:7" ht="15.75">
      <c r="A6" s="45" t="s">
        <v>33</v>
      </c>
      <c r="F6" s="10"/>
    </row>
    <row r="7" spans="1:7" ht="18">
      <c r="A7" s="8"/>
      <c r="F7" s="10"/>
    </row>
    <row r="8" spans="1:7" ht="15.75">
      <c r="A8" s="44" t="s">
        <v>11</v>
      </c>
      <c r="B8" s="10">
        <f>43+30</f>
        <v>73</v>
      </c>
      <c r="D8" s="57">
        <v>4</v>
      </c>
      <c r="E8" s="57" t="s">
        <v>39</v>
      </c>
      <c r="F8" s="57"/>
      <c r="G8" s="58"/>
    </row>
    <row r="9" spans="1:7" ht="15.75">
      <c r="A9" s="54" t="s">
        <v>17</v>
      </c>
      <c r="B9" s="55">
        <f>11+5</f>
        <v>16</v>
      </c>
      <c r="C9" s="56"/>
      <c r="D9" s="57">
        <v>3</v>
      </c>
      <c r="E9" s="57" t="s">
        <v>40</v>
      </c>
      <c r="F9" s="57"/>
      <c r="G9" s="58"/>
    </row>
    <row r="10" spans="1:7" ht="15.75">
      <c r="A10" s="44" t="s">
        <v>12</v>
      </c>
      <c r="B10" s="10">
        <f>B8+B9</f>
        <v>89</v>
      </c>
      <c r="D10" s="57">
        <v>6</v>
      </c>
      <c r="E10" s="57" t="s">
        <v>41</v>
      </c>
      <c r="F10" s="57"/>
      <c r="G10" s="58"/>
    </row>
    <row r="11" spans="1:7" ht="15.75">
      <c r="A11" s="9"/>
      <c r="B11" s="10"/>
      <c r="D11" s="57">
        <v>3</v>
      </c>
      <c r="E11" s="57" t="s">
        <v>42</v>
      </c>
      <c r="F11" s="57"/>
      <c r="G11" s="58"/>
    </row>
    <row r="12" spans="1:7" ht="15.75">
      <c r="A12" s="9"/>
      <c r="B12" s="10"/>
      <c r="F12" s="10"/>
    </row>
    <row r="13" spans="1:7" ht="15.75">
      <c r="F13" s="10"/>
    </row>
    <row r="14" spans="1:7" ht="18">
      <c r="A14" s="19" t="s">
        <v>25</v>
      </c>
      <c r="F14" s="10"/>
    </row>
    <row r="15" spans="1:7" ht="18">
      <c r="A15" s="8"/>
      <c r="F15" s="10"/>
    </row>
    <row r="16" spans="1:7" ht="15.75">
      <c r="A16" s="64" t="s">
        <v>26</v>
      </c>
      <c r="B16" s="64"/>
      <c r="C16" s="64"/>
      <c r="E16" s="10"/>
    </row>
    <row r="17" spans="1:8" ht="15.75">
      <c r="E17" s="10"/>
    </row>
    <row r="18" spans="1:8" ht="15.75">
      <c r="E18" s="10"/>
    </row>
    <row r="19" spans="1:8" ht="22.5">
      <c r="A19" s="20" t="s">
        <v>23</v>
      </c>
      <c r="B19" s="20" t="s">
        <v>3</v>
      </c>
      <c r="C19" s="20" t="s">
        <v>1</v>
      </c>
      <c r="D19" s="21" t="s">
        <v>21</v>
      </c>
      <c r="E19" s="21" t="s">
        <v>27</v>
      </c>
      <c r="F19" s="21" t="s">
        <v>22</v>
      </c>
    </row>
    <row r="20" spans="1:8">
      <c r="A20" s="22">
        <f>19+19</f>
        <v>38</v>
      </c>
      <c r="B20" s="22">
        <f>4+1</f>
        <v>5</v>
      </c>
      <c r="C20" s="22">
        <f>1+3</f>
        <v>4</v>
      </c>
      <c r="D20" s="22">
        <f>2</f>
        <v>2</v>
      </c>
      <c r="E20" s="23">
        <f>13+2</f>
        <v>15</v>
      </c>
      <c r="F20" s="22">
        <f>4+5</f>
        <v>9</v>
      </c>
      <c r="G20">
        <f>SUM(A20:F20)</f>
        <v>73</v>
      </c>
    </row>
    <row r="21" spans="1:8" ht="15.75">
      <c r="E21" s="10"/>
    </row>
    <row r="22" spans="1:8" ht="15.75">
      <c r="E22" s="10"/>
    </row>
    <row r="23" spans="1:8" ht="15.75">
      <c r="E23" s="10"/>
    </row>
    <row r="24" spans="1:8" ht="15.75">
      <c r="A24" s="65" t="s">
        <v>31</v>
      </c>
      <c r="B24" s="65"/>
      <c r="C24" s="65"/>
      <c r="D24" s="65"/>
      <c r="E24" s="10"/>
    </row>
    <row r="25" spans="1:8" ht="15.75">
      <c r="E25" s="10"/>
    </row>
    <row r="26" spans="1:8" ht="15.75">
      <c r="E26" s="10"/>
    </row>
    <row r="27" spans="1:8" ht="15.75">
      <c r="A27" s="5" t="s">
        <v>2</v>
      </c>
      <c r="B27" s="5" t="s">
        <v>34</v>
      </c>
      <c r="C27" s="5" t="s">
        <v>7</v>
      </c>
      <c r="D27" s="5" t="s">
        <v>4</v>
      </c>
      <c r="E27" s="11" t="s">
        <v>8</v>
      </c>
      <c r="F27" s="5" t="s">
        <v>5</v>
      </c>
      <c r="G27" s="5" t="s">
        <v>6</v>
      </c>
    </row>
    <row r="28" spans="1:8" ht="15.75">
      <c r="A28" s="6">
        <f>9+19</f>
        <v>28</v>
      </c>
      <c r="B28" s="6">
        <f>3+3</f>
        <v>6</v>
      </c>
      <c r="C28" s="6">
        <f>6+10</f>
        <v>16</v>
      </c>
      <c r="D28" s="6">
        <f>9+8</f>
        <v>17</v>
      </c>
      <c r="E28" s="24">
        <f>1+1</f>
        <v>2</v>
      </c>
      <c r="F28" s="6">
        <f>2+1</f>
        <v>3</v>
      </c>
      <c r="G28" s="6">
        <v>1</v>
      </c>
      <c r="H28">
        <f>SUM(A28:G28)</f>
        <v>73</v>
      </c>
    </row>
    <row r="29" spans="1:8" ht="15.75">
      <c r="A29" s="2"/>
      <c r="B29" s="2"/>
      <c r="C29" s="2"/>
      <c r="D29" s="2"/>
      <c r="E29" s="25"/>
      <c r="F29" s="2"/>
      <c r="G29" s="2"/>
    </row>
    <row r="30" spans="1:8" ht="15.75">
      <c r="A30" s="2"/>
      <c r="B30" s="2"/>
      <c r="C30" s="2"/>
      <c r="D30" s="2"/>
      <c r="E30" s="25"/>
      <c r="F30" s="2"/>
      <c r="G30" s="2"/>
    </row>
    <row r="32" spans="1:8" ht="15.75">
      <c r="A32" s="66" t="s">
        <v>10</v>
      </c>
      <c r="B32" s="66"/>
      <c r="C32" s="66"/>
      <c r="E32" s="10"/>
    </row>
    <row r="33" spans="1:7" ht="15.75">
      <c r="A33" s="26"/>
      <c r="B33" s="26"/>
      <c r="C33" s="26"/>
      <c r="D33" s="2"/>
      <c r="E33" s="25"/>
      <c r="F33" s="2"/>
      <c r="G33" s="2"/>
    </row>
    <row r="34" spans="1:7" ht="15.75">
      <c r="E34" s="10"/>
    </row>
    <row r="35" spans="1:7" ht="22.5">
      <c r="A35" s="27" t="s">
        <v>0</v>
      </c>
      <c r="B35" s="28" t="s">
        <v>20</v>
      </c>
      <c r="C35" s="27" t="s">
        <v>9</v>
      </c>
      <c r="D35" s="28" t="s">
        <v>19</v>
      </c>
      <c r="E35" s="28" t="s">
        <v>18</v>
      </c>
    </row>
    <row r="36" spans="1:7" ht="15.75">
      <c r="A36" s="29">
        <f>10+9</f>
        <v>19</v>
      </c>
      <c r="B36" s="29">
        <f>4+7</f>
        <v>11</v>
      </c>
      <c r="C36" s="29">
        <f>11+19</f>
        <v>30</v>
      </c>
      <c r="D36" s="29">
        <f>4+5</f>
        <v>9</v>
      </c>
      <c r="E36" s="30">
        <f>1+3</f>
        <v>4</v>
      </c>
      <c r="F36">
        <f>SUM(A36:E36)</f>
        <v>73</v>
      </c>
    </row>
    <row r="39" spans="1:7" ht="15.75">
      <c r="F39" s="10"/>
    </row>
    <row r="40" spans="1:7" ht="18">
      <c r="A40" s="19" t="s">
        <v>15</v>
      </c>
      <c r="F40" s="10"/>
    </row>
    <row r="41" spans="1:7" ht="18">
      <c r="A41" s="8"/>
      <c r="F41" s="10"/>
    </row>
    <row r="42" spans="1:7" ht="15.75">
      <c r="F42" s="10"/>
    </row>
    <row r="43" spans="1:7" ht="33.75">
      <c r="A43" s="31" t="s">
        <v>35</v>
      </c>
      <c r="B43" s="17" t="s">
        <v>16</v>
      </c>
      <c r="C43" s="31" t="s">
        <v>36</v>
      </c>
      <c r="D43" s="31" t="s">
        <v>13</v>
      </c>
      <c r="E43" s="31" t="s">
        <v>14</v>
      </c>
    </row>
    <row r="44" spans="1:7" ht="15.75">
      <c r="A44" s="7">
        <f>10+7</f>
        <v>17</v>
      </c>
      <c r="B44" s="7">
        <f>3+2</f>
        <v>5</v>
      </c>
      <c r="C44" s="7">
        <f>2+5</f>
        <v>7</v>
      </c>
      <c r="D44" s="32">
        <f>6+3</f>
        <v>9</v>
      </c>
      <c r="E44" s="33">
        <v>35</v>
      </c>
      <c r="F44">
        <f>SUM(A44:E44)</f>
        <v>73</v>
      </c>
    </row>
    <row r="45" spans="1:7" ht="15.75">
      <c r="A45" s="61" t="s">
        <v>28</v>
      </c>
      <c r="B45" s="61"/>
      <c r="C45" s="61"/>
      <c r="D45" s="61"/>
      <c r="E45" s="61"/>
      <c r="F45" s="61"/>
      <c r="G45" s="61"/>
    </row>
    <row r="46" spans="1:7" ht="15.75">
      <c r="A46" s="34" t="s">
        <v>29</v>
      </c>
      <c r="B46" s="35"/>
      <c r="C46" s="35"/>
      <c r="D46" s="35"/>
      <c r="E46" s="35"/>
      <c r="F46" s="36"/>
      <c r="G46" s="35"/>
    </row>
    <row r="47" spans="1:7" ht="15.75">
      <c r="A47" s="16"/>
      <c r="F47" s="10"/>
    </row>
    <row r="48" spans="1:7" ht="15.75">
      <c r="F48" s="10"/>
    </row>
    <row r="49" spans="1:7" ht="15.75">
      <c r="A49" s="37" t="s">
        <v>37</v>
      </c>
      <c r="E49" s="10"/>
    </row>
    <row r="50" spans="1:7" ht="22.5">
      <c r="A50" s="38" t="s">
        <v>0</v>
      </c>
      <c r="B50" s="39" t="s">
        <v>20</v>
      </c>
      <c r="C50" s="38" t="s">
        <v>9</v>
      </c>
      <c r="D50" s="39" t="s">
        <v>19</v>
      </c>
      <c r="E50" s="39" t="s">
        <v>18</v>
      </c>
      <c r="F50" s="1"/>
      <c r="G50" s="1"/>
    </row>
    <row r="51" spans="1:7" ht="15.75">
      <c r="A51" s="40">
        <f>2+3</f>
        <v>5</v>
      </c>
      <c r="B51" s="40">
        <f>2+1</f>
        <v>3</v>
      </c>
      <c r="C51" s="40">
        <f>1+3</f>
        <v>4</v>
      </c>
      <c r="D51" s="40">
        <f>1+1</f>
        <v>2</v>
      </c>
      <c r="E51" s="41">
        <f>1+2</f>
        <v>3</v>
      </c>
      <c r="F51">
        <f>SUM(A51:E51)</f>
        <v>17</v>
      </c>
    </row>
    <row r="52" spans="1:7" ht="15.75">
      <c r="E52" s="10"/>
    </row>
    <row r="53" spans="1:7" ht="15.75">
      <c r="E53" s="10"/>
    </row>
    <row r="54" spans="1:7" ht="15.75">
      <c r="A54" s="37" t="s">
        <v>16</v>
      </c>
      <c r="E54" s="10"/>
    </row>
    <row r="55" spans="1:7" ht="22.5">
      <c r="A55" s="38" t="s">
        <v>0</v>
      </c>
      <c r="B55" s="39" t="s">
        <v>20</v>
      </c>
      <c r="C55" s="38" t="s">
        <v>9</v>
      </c>
      <c r="D55" s="39" t="s">
        <v>19</v>
      </c>
      <c r="E55" s="39" t="s">
        <v>18</v>
      </c>
      <c r="F55" s="1"/>
      <c r="G55" s="1"/>
    </row>
    <row r="56" spans="1:7" ht="15.75">
      <c r="A56" s="40">
        <f>3+1</f>
        <v>4</v>
      </c>
      <c r="B56" s="40"/>
      <c r="C56" s="40">
        <v>1</v>
      </c>
      <c r="D56" s="40"/>
      <c r="E56" s="41"/>
      <c r="F56">
        <f>SUM(A56:E56)</f>
        <v>5</v>
      </c>
    </row>
    <row r="57" spans="1:7" ht="15.75">
      <c r="E57" s="10"/>
    </row>
    <row r="58" spans="1:7" ht="15.75">
      <c r="E58" s="10"/>
    </row>
    <row r="59" spans="1:7" ht="15.75">
      <c r="A59" s="59" t="s">
        <v>36</v>
      </c>
      <c r="B59" s="60"/>
      <c r="E59" s="10"/>
    </row>
    <row r="60" spans="1:7" ht="22.5">
      <c r="A60" s="38" t="s">
        <v>0</v>
      </c>
      <c r="B60" s="39" t="s">
        <v>20</v>
      </c>
      <c r="C60" s="39" t="s">
        <v>9</v>
      </c>
      <c r="D60" s="39" t="s">
        <v>19</v>
      </c>
      <c r="E60" s="39" t="s">
        <v>18</v>
      </c>
      <c r="F60" s="1"/>
      <c r="G60" s="1"/>
    </row>
    <row r="61" spans="1:7" ht="15.75">
      <c r="A61" s="40">
        <v>1</v>
      </c>
      <c r="B61" s="40">
        <v>3</v>
      </c>
      <c r="C61" s="40">
        <v>2</v>
      </c>
      <c r="D61" s="40">
        <v>1</v>
      </c>
      <c r="E61" s="40"/>
      <c r="F61" s="10">
        <f>SUM(A61:E61)</f>
        <v>7</v>
      </c>
    </row>
    <row r="62" spans="1:7" ht="15.75">
      <c r="F62" s="10"/>
    </row>
    <row r="63" spans="1:7" ht="15.75">
      <c r="F63" s="10"/>
    </row>
    <row r="64" spans="1:7" ht="15.75">
      <c r="F64" s="10"/>
    </row>
    <row r="65" spans="1:7" ht="15.75">
      <c r="F65" s="10"/>
    </row>
    <row r="66" spans="1:7" ht="15.75">
      <c r="A66" s="61" t="s">
        <v>28</v>
      </c>
      <c r="B66" s="61"/>
      <c r="C66" s="61"/>
      <c r="D66" s="61"/>
      <c r="E66" s="61"/>
      <c r="F66" s="61"/>
      <c r="G66" s="61"/>
    </row>
    <row r="67" spans="1:7" ht="15.75">
      <c r="A67" s="34" t="s">
        <v>30</v>
      </c>
      <c r="B67" s="35"/>
      <c r="C67" s="35"/>
      <c r="D67" s="35"/>
      <c r="E67" s="35"/>
      <c r="F67" s="36"/>
      <c r="G67" s="35"/>
    </row>
    <row r="68" spans="1:7" ht="15.75">
      <c r="A68" s="16"/>
      <c r="F68" s="10"/>
    </row>
    <row r="69" spans="1:7" ht="15.75">
      <c r="F69" s="10"/>
    </row>
    <row r="70" spans="1:7" ht="15.75">
      <c r="F70" s="10"/>
    </row>
    <row r="71" spans="1:7" ht="15.75">
      <c r="A71" s="37" t="s">
        <v>37</v>
      </c>
      <c r="E71" s="10"/>
    </row>
    <row r="72" spans="1:7" ht="22.5">
      <c r="A72" s="20" t="s">
        <v>23</v>
      </c>
      <c r="B72" s="20" t="s">
        <v>3</v>
      </c>
      <c r="C72" s="20" t="s">
        <v>1</v>
      </c>
      <c r="D72" s="21" t="s">
        <v>21</v>
      </c>
      <c r="E72" s="21" t="s">
        <v>27</v>
      </c>
      <c r="F72" s="21" t="s">
        <v>22</v>
      </c>
      <c r="G72" s="1"/>
    </row>
    <row r="73" spans="1:7" ht="15.75">
      <c r="A73" s="42">
        <f>4+3</f>
        <v>7</v>
      </c>
      <c r="B73" s="42">
        <f>1+1</f>
        <v>2</v>
      </c>
      <c r="C73" s="42">
        <f>1</f>
        <v>1</v>
      </c>
      <c r="D73" s="42">
        <v>1</v>
      </c>
      <c r="E73" s="43">
        <v>4</v>
      </c>
      <c r="F73" s="42">
        <v>2</v>
      </c>
      <c r="G73">
        <f>SUM(A73:F73)</f>
        <v>17</v>
      </c>
    </row>
    <row r="74" spans="1:7" ht="15.75">
      <c r="E74" s="10"/>
    </row>
    <row r="75" spans="1:7" ht="15.75">
      <c r="E75" s="10"/>
    </row>
    <row r="76" spans="1:7" ht="15.75">
      <c r="A76" s="37" t="s">
        <v>16</v>
      </c>
      <c r="E76" s="10"/>
    </row>
    <row r="77" spans="1:7" ht="22.5">
      <c r="A77" s="20" t="s">
        <v>23</v>
      </c>
      <c r="B77" s="20" t="s">
        <v>3</v>
      </c>
      <c r="C77" s="20" t="s">
        <v>1</v>
      </c>
      <c r="D77" s="21" t="s">
        <v>21</v>
      </c>
      <c r="E77" s="21" t="s">
        <v>27</v>
      </c>
      <c r="F77" s="21" t="s">
        <v>22</v>
      </c>
      <c r="G77" s="4"/>
    </row>
    <row r="78" spans="1:7" ht="15.75">
      <c r="A78" s="42">
        <f>3+1</f>
        <v>4</v>
      </c>
      <c r="B78" s="42"/>
      <c r="C78" s="42"/>
      <c r="D78" s="42"/>
      <c r="E78" s="43">
        <v>1</v>
      </c>
      <c r="F78" s="42"/>
      <c r="G78" s="3">
        <f>SUM(A78:F78)</f>
        <v>5</v>
      </c>
    </row>
    <row r="79" spans="1:7" ht="15.75">
      <c r="A79" s="2"/>
      <c r="B79" s="2"/>
      <c r="C79" s="2"/>
      <c r="D79" s="2"/>
      <c r="E79" s="25"/>
      <c r="F79" s="2"/>
      <c r="G79" s="3"/>
    </row>
    <row r="80" spans="1:7" ht="15.75">
      <c r="E80" s="10"/>
      <c r="G80" s="3"/>
    </row>
    <row r="81" spans="1:7" ht="15.75">
      <c r="A81" s="59" t="s">
        <v>36</v>
      </c>
      <c r="B81" s="60"/>
      <c r="E81" s="10"/>
      <c r="G81" s="3"/>
    </row>
    <row r="82" spans="1:7" ht="22.5">
      <c r="A82" s="20" t="s">
        <v>23</v>
      </c>
      <c r="B82" s="20" t="s">
        <v>3</v>
      </c>
      <c r="C82" s="20" t="s">
        <v>1</v>
      </c>
      <c r="D82" s="21" t="s">
        <v>21</v>
      </c>
      <c r="E82" s="21" t="s">
        <v>27</v>
      </c>
      <c r="F82" s="21" t="s">
        <v>22</v>
      </c>
      <c r="G82" s="4"/>
    </row>
    <row r="83" spans="1:7" ht="15.75">
      <c r="A83" s="42">
        <v>3</v>
      </c>
      <c r="B83" s="42"/>
      <c r="C83" s="42"/>
      <c r="D83" s="42"/>
      <c r="E83" s="43">
        <v>2</v>
      </c>
      <c r="F83" s="42">
        <v>2</v>
      </c>
      <c r="G83">
        <f>SUM(A83:F83)</f>
        <v>7</v>
      </c>
    </row>
    <row r="84" spans="1:7" ht="15.75">
      <c r="F84" s="10"/>
    </row>
    <row r="85" spans="1:7" ht="15.75">
      <c r="F85" s="10"/>
    </row>
  </sheetData>
  <mergeCells count="9">
    <mergeCell ref="A59:B59"/>
    <mergeCell ref="A66:G66"/>
    <mergeCell ref="A81:B81"/>
    <mergeCell ref="A1:G1"/>
    <mergeCell ref="A2:G2"/>
    <mergeCell ref="A16:C16"/>
    <mergeCell ref="A24:D24"/>
    <mergeCell ref="A32:C32"/>
    <mergeCell ref="A45:G4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11"/>
  <sheetViews>
    <sheetView tabSelected="1" workbookViewId="0">
      <selection activeCell="O94" sqref="N94:O94"/>
    </sheetView>
  </sheetViews>
  <sheetFormatPr baseColWidth="10" defaultRowHeight="15"/>
  <cols>
    <col min="7" max="8" width="2.7109375" customWidth="1"/>
  </cols>
  <sheetData>
    <row r="1" spans="2:9" ht="18">
      <c r="B1" s="62" t="s">
        <v>38</v>
      </c>
      <c r="C1" s="62"/>
      <c r="D1" s="62"/>
      <c r="E1" s="62"/>
      <c r="F1" s="62"/>
      <c r="G1" s="62"/>
      <c r="H1" s="62"/>
      <c r="I1" s="62"/>
    </row>
    <row r="2" spans="2:9">
      <c r="B2" s="63" t="s">
        <v>24</v>
      </c>
      <c r="C2" s="63"/>
      <c r="D2" s="63"/>
      <c r="E2" s="63"/>
      <c r="F2" s="63"/>
      <c r="G2" s="63"/>
      <c r="H2" s="63"/>
      <c r="I2" s="63"/>
    </row>
    <row r="3" spans="2:9" ht="18">
      <c r="B3" s="18"/>
      <c r="C3" s="18"/>
      <c r="D3" s="18"/>
      <c r="E3" s="18"/>
      <c r="F3" s="18"/>
      <c r="G3" s="18"/>
      <c r="H3" s="18"/>
    </row>
    <row r="4" spans="2:9" ht="18">
      <c r="B4" s="19" t="s">
        <v>32</v>
      </c>
      <c r="G4" s="10"/>
    </row>
    <row r="5" spans="2:9" ht="15.75">
      <c r="B5" s="45" t="s">
        <v>33</v>
      </c>
      <c r="G5" s="10"/>
    </row>
    <row r="6" spans="2:9" ht="18">
      <c r="B6" s="8"/>
      <c r="G6" s="10"/>
    </row>
    <row r="7" spans="2:9" ht="15.75">
      <c r="C7" s="12" t="s">
        <v>11</v>
      </c>
      <c r="D7" s="12" t="s">
        <v>17</v>
      </c>
      <c r="E7" s="14" t="s">
        <v>12</v>
      </c>
      <c r="G7" s="10"/>
    </row>
    <row r="8" spans="2:9" ht="15.75">
      <c r="C8" s="13">
        <v>73</v>
      </c>
      <c r="D8" s="13">
        <v>16</v>
      </c>
      <c r="E8" s="15">
        <f>C8+D8</f>
        <v>89</v>
      </c>
      <c r="G8" s="10"/>
    </row>
    <row r="9" spans="2:9" ht="15.75">
      <c r="B9" s="44"/>
      <c r="C9" s="10"/>
      <c r="G9" s="10"/>
    </row>
    <row r="10" spans="2:9" ht="18">
      <c r="B10" s="19" t="s">
        <v>25</v>
      </c>
      <c r="G10" s="10"/>
    </row>
    <row r="11" spans="2:9" ht="18">
      <c r="B11" s="8"/>
      <c r="G11" s="10"/>
    </row>
    <row r="12" spans="2:9" ht="15.75">
      <c r="B12" s="64" t="s">
        <v>26</v>
      </c>
      <c r="C12" s="64"/>
      <c r="D12" s="64"/>
      <c r="F12" s="10"/>
    </row>
    <row r="13" spans="2:9" ht="15.75">
      <c r="F13" s="10"/>
    </row>
    <row r="14" spans="2:9" ht="15.75">
      <c r="F14" s="10"/>
    </row>
    <row r="15" spans="2:9" ht="101.25">
      <c r="B15" s="20" t="s">
        <v>23</v>
      </c>
      <c r="C15" s="20" t="s">
        <v>3</v>
      </c>
      <c r="D15" s="20" t="s">
        <v>1</v>
      </c>
      <c r="E15" s="21" t="s">
        <v>21</v>
      </c>
      <c r="F15" s="21" t="s">
        <v>27</v>
      </c>
      <c r="G15" s="21" t="s">
        <v>22</v>
      </c>
    </row>
    <row r="16" spans="2:9">
      <c r="B16" s="22">
        <f>19+19</f>
        <v>38</v>
      </c>
      <c r="C16" s="22">
        <f>4+1</f>
        <v>5</v>
      </c>
      <c r="D16" s="22">
        <f>1+3</f>
        <v>4</v>
      </c>
      <c r="E16" s="22">
        <f>2</f>
        <v>2</v>
      </c>
      <c r="F16" s="23">
        <f>13+2</f>
        <v>15</v>
      </c>
      <c r="G16" s="22">
        <f>4+5</f>
        <v>9</v>
      </c>
    </row>
    <row r="17" spans="2:8" ht="15.75">
      <c r="F17" s="10"/>
    </row>
    <row r="18" spans="2:8" ht="15.75">
      <c r="F18" s="10"/>
    </row>
    <row r="19" spans="2:8" ht="15.75">
      <c r="F19" s="10"/>
    </row>
    <row r="20" spans="2:8" ht="15.75">
      <c r="F20" s="10"/>
    </row>
    <row r="21" spans="2:8" ht="15.75">
      <c r="B21" s="65" t="s">
        <v>31</v>
      </c>
      <c r="C21" s="65"/>
      <c r="D21" s="65"/>
      <c r="E21" s="65"/>
      <c r="F21" s="10"/>
    </row>
    <row r="22" spans="2:8" ht="15.75">
      <c r="F22" s="10"/>
    </row>
    <row r="23" spans="2:8" ht="15.75">
      <c r="F23" s="10"/>
    </row>
    <row r="24" spans="2:8" ht="15.75">
      <c r="B24" s="5" t="s">
        <v>2</v>
      </c>
      <c r="C24" s="5" t="s">
        <v>34</v>
      </c>
      <c r="D24" s="5" t="s">
        <v>7</v>
      </c>
      <c r="E24" s="5" t="s">
        <v>4</v>
      </c>
      <c r="F24" s="11" t="s">
        <v>8</v>
      </c>
      <c r="G24" s="5" t="s">
        <v>5</v>
      </c>
      <c r="H24" s="5" t="s">
        <v>6</v>
      </c>
    </row>
    <row r="25" spans="2:8" ht="15.75">
      <c r="B25" s="6">
        <f>9+19</f>
        <v>28</v>
      </c>
      <c r="C25" s="6">
        <f>3+3</f>
        <v>6</v>
      </c>
      <c r="D25" s="6">
        <f>6+10</f>
        <v>16</v>
      </c>
      <c r="E25" s="6">
        <f>9+8</f>
        <v>17</v>
      </c>
      <c r="F25" s="24">
        <f>1+1</f>
        <v>2</v>
      </c>
      <c r="G25" s="6">
        <f>2+1</f>
        <v>3</v>
      </c>
      <c r="H25" s="6">
        <v>1</v>
      </c>
    </row>
    <row r="26" spans="2:8" ht="15.75">
      <c r="B26" s="2"/>
      <c r="C26" s="2"/>
      <c r="D26" s="2"/>
      <c r="E26" s="2"/>
      <c r="F26" s="25"/>
      <c r="G26" s="2"/>
      <c r="H26" s="2"/>
    </row>
    <row r="27" spans="2:8" ht="15.75">
      <c r="B27" s="2"/>
      <c r="C27" s="2"/>
      <c r="D27" s="2"/>
      <c r="E27" s="2"/>
      <c r="F27" s="25"/>
      <c r="G27" s="2"/>
      <c r="H27" s="2"/>
    </row>
    <row r="28" spans="2:8" ht="15.75">
      <c r="B28" s="2"/>
      <c r="C28" s="2"/>
      <c r="D28" s="2"/>
      <c r="E28" s="2"/>
      <c r="F28" s="25"/>
      <c r="G28" s="2"/>
      <c r="H28" s="2"/>
    </row>
    <row r="29" spans="2:8" ht="15.75">
      <c r="B29" s="2"/>
      <c r="C29" s="2"/>
      <c r="D29" s="2"/>
      <c r="E29" s="2"/>
      <c r="F29" s="25"/>
      <c r="G29" s="2"/>
      <c r="H29" s="2"/>
    </row>
    <row r="31" spans="2:8" ht="15.75">
      <c r="B31" s="66" t="s">
        <v>10</v>
      </c>
      <c r="C31" s="66"/>
      <c r="D31" s="66"/>
      <c r="F31" s="10"/>
    </row>
    <row r="32" spans="2:8" ht="15.75">
      <c r="B32" s="26"/>
      <c r="C32" s="26"/>
      <c r="D32" s="26"/>
      <c r="E32" s="2"/>
      <c r="F32" s="25"/>
      <c r="G32" s="2"/>
      <c r="H32" s="2"/>
    </row>
    <row r="33" spans="2:7" ht="15.75">
      <c r="F33" s="10"/>
    </row>
    <row r="34" spans="2:7" ht="22.5">
      <c r="B34" s="27" t="s">
        <v>0</v>
      </c>
      <c r="C34" s="28" t="s">
        <v>20</v>
      </c>
      <c r="D34" s="27" t="s">
        <v>9</v>
      </c>
      <c r="E34" s="28" t="s">
        <v>19</v>
      </c>
      <c r="F34" s="28" t="s">
        <v>18</v>
      </c>
    </row>
    <row r="35" spans="2:7" ht="15.75">
      <c r="B35" s="29">
        <f>10+9</f>
        <v>19</v>
      </c>
      <c r="C35" s="29">
        <f>4+7</f>
        <v>11</v>
      </c>
      <c r="D35" s="29">
        <f>11+19</f>
        <v>30</v>
      </c>
      <c r="E35" s="29">
        <f>4+5</f>
        <v>9</v>
      </c>
      <c r="F35" s="30">
        <f>1+3</f>
        <v>4</v>
      </c>
      <c r="G35">
        <f>SUM(B35:F35)</f>
        <v>73</v>
      </c>
    </row>
    <row r="42" spans="2:7" ht="18">
      <c r="B42" s="19" t="s">
        <v>15</v>
      </c>
      <c r="G42" s="10"/>
    </row>
    <row r="43" spans="2:7" ht="15.75">
      <c r="G43" s="10"/>
    </row>
    <row r="44" spans="2:7" ht="33.75">
      <c r="B44" s="31" t="s">
        <v>35</v>
      </c>
      <c r="C44" s="17" t="s">
        <v>16</v>
      </c>
      <c r="D44" s="31" t="s">
        <v>36</v>
      </c>
      <c r="E44" s="31" t="s">
        <v>13</v>
      </c>
      <c r="F44" s="31" t="s">
        <v>14</v>
      </c>
    </row>
    <row r="45" spans="2:7" ht="15.75">
      <c r="B45" s="7">
        <f>10+7</f>
        <v>17</v>
      </c>
      <c r="C45" s="7">
        <f>3+2</f>
        <v>5</v>
      </c>
      <c r="D45" s="7">
        <f>2+5</f>
        <v>7</v>
      </c>
      <c r="E45" s="32">
        <f>6+3</f>
        <v>9</v>
      </c>
      <c r="F45" s="33">
        <v>35</v>
      </c>
      <c r="G45">
        <f>SUM(B45:F45)</f>
        <v>73</v>
      </c>
    </row>
    <row r="46" spans="2:7" s="2" customFormat="1" ht="15.75">
      <c r="B46" s="4"/>
      <c r="C46" s="4"/>
      <c r="D46" s="4"/>
      <c r="E46" s="46"/>
      <c r="F46" s="47"/>
    </row>
    <row r="47" spans="2:7" s="2" customFormat="1" ht="15.75">
      <c r="B47" s="4"/>
      <c r="C47" s="4"/>
      <c r="D47" s="4"/>
      <c r="E47" s="46"/>
      <c r="F47" s="47"/>
    </row>
    <row r="48" spans="2:7" s="2" customFormat="1" ht="15.75">
      <c r="B48" s="4"/>
      <c r="C48" s="4"/>
      <c r="D48" s="4"/>
      <c r="E48" s="46"/>
      <c r="F48" s="47"/>
    </row>
    <row r="49" spans="2:8" s="2" customFormat="1" ht="15.75">
      <c r="B49" s="4"/>
      <c r="C49" s="4"/>
      <c r="D49" s="4"/>
      <c r="E49" s="46"/>
      <c r="F49" s="47"/>
    </row>
    <row r="50" spans="2:8" s="2" customFormat="1" ht="15.75">
      <c r="B50" s="4"/>
      <c r="C50" s="4"/>
      <c r="D50" s="4"/>
      <c r="E50" s="46"/>
      <c r="F50" s="47"/>
    </row>
    <row r="51" spans="2:8" s="2" customFormat="1" ht="15.75">
      <c r="B51" s="4"/>
      <c r="C51" s="4"/>
      <c r="D51" s="4"/>
      <c r="E51" s="46"/>
      <c r="F51" s="47"/>
    </row>
    <row r="52" spans="2:8" s="2" customFormat="1" ht="15.75">
      <c r="B52" s="4"/>
      <c r="C52" s="4"/>
      <c r="D52" s="4"/>
      <c r="E52" s="46"/>
      <c r="F52" s="47"/>
    </row>
    <row r="53" spans="2:8" s="2" customFormat="1" ht="10.5" customHeight="1">
      <c r="B53" s="4"/>
      <c r="C53" s="4"/>
      <c r="D53" s="4"/>
      <c r="E53" s="46"/>
      <c r="F53" s="47"/>
    </row>
    <row r="54" spans="2:8" ht="15.75">
      <c r="B54" s="67" t="s">
        <v>28</v>
      </c>
      <c r="C54" s="67"/>
      <c r="D54" s="67"/>
      <c r="E54" s="67"/>
      <c r="F54" s="67"/>
      <c r="G54" s="67"/>
      <c r="H54" s="67"/>
    </row>
    <row r="55" spans="2:8" ht="15.75">
      <c r="B55" s="49" t="s">
        <v>29</v>
      </c>
      <c r="C55" s="52"/>
      <c r="D55" s="52"/>
      <c r="E55" s="52"/>
      <c r="F55" s="52"/>
      <c r="G55" s="53"/>
      <c r="H55" s="52"/>
    </row>
    <row r="56" spans="2:8" ht="9" customHeight="1">
      <c r="B56" s="16"/>
      <c r="G56" s="10"/>
    </row>
    <row r="57" spans="2:8" ht="15.75">
      <c r="G57" s="10"/>
    </row>
    <row r="58" spans="2:8" ht="15.75">
      <c r="B58" s="37" t="s">
        <v>37</v>
      </c>
      <c r="F58" s="10"/>
    </row>
    <row r="59" spans="2:8" ht="22.5">
      <c r="B59" s="38" t="s">
        <v>0</v>
      </c>
      <c r="C59" s="39" t="s">
        <v>20</v>
      </c>
      <c r="D59" s="38" t="s">
        <v>9</v>
      </c>
      <c r="E59" s="39" t="s">
        <v>19</v>
      </c>
      <c r="F59" s="39" t="s">
        <v>18</v>
      </c>
      <c r="G59" s="1"/>
      <c r="H59" s="1"/>
    </row>
    <row r="60" spans="2:8" ht="15.75">
      <c r="B60" s="40">
        <f>2+3</f>
        <v>5</v>
      </c>
      <c r="C60" s="40">
        <f>2+1</f>
        <v>3</v>
      </c>
      <c r="D60" s="40">
        <f>1+3</f>
        <v>4</v>
      </c>
      <c r="E60" s="40">
        <f>1+1</f>
        <v>2</v>
      </c>
      <c r="F60" s="41">
        <f>1+2</f>
        <v>3</v>
      </c>
      <c r="G60">
        <f>SUM(B60:F60)</f>
        <v>17</v>
      </c>
    </row>
    <row r="61" spans="2:8" s="2" customFormat="1" ht="15.75">
      <c r="B61" s="26"/>
      <c r="C61" s="26"/>
      <c r="D61" s="26"/>
      <c r="E61" s="26"/>
      <c r="F61" s="48"/>
    </row>
    <row r="62" spans="2:8" s="2" customFormat="1" ht="15.75">
      <c r="B62" s="26"/>
      <c r="C62" s="26"/>
      <c r="D62" s="26"/>
      <c r="E62" s="26"/>
      <c r="F62" s="48"/>
    </row>
    <row r="63" spans="2:8" s="2" customFormat="1" ht="15.75">
      <c r="B63" s="26"/>
      <c r="C63" s="26"/>
      <c r="D63" s="26"/>
      <c r="E63" s="26"/>
      <c r="F63" s="48"/>
    </row>
    <row r="64" spans="2:8" s="2" customFormat="1" ht="15.75">
      <c r="B64" s="26"/>
      <c r="C64" s="26"/>
      <c r="D64" s="26"/>
      <c r="E64" s="26"/>
      <c r="F64" s="48"/>
    </row>
    <row r="65" spans="2:8" ht="15.75">
      <c r="F65" s="10"/>
    </row>
    <row r="66" spans="2:8" ht="15.75">
      <c r="F66" s="10"/>
    </row>
    <row r="67" spans="2:8" ht="15.75">
      <c r="B67" s="37" t="s">
        <v>16</v>
      </c>
      <c r="F67" s="10"/>
    </row>
    <row r="68" spans="2:8" ht="22.5">
      <c r="B68" s="38" t="s">
        <v>0</v>
      </c>
      <c r="C68" s="39" t="s">
        <v>20</v>
      </c>
      <c r="D68" s="38" t="s">
        <v>9</v>
      </c>
      <c r="E68" s="39" t="s">
        <v>19</v>
      </c>
      <c r="F68" s="39" t="s">
        <v>18</v>
      </c>
      <c r="G68" s="1"/>
      <c r="H68" s="1"/>
    </row>
    <row r="69" spans="2:8" ht="15.75">
      <c r="B69" s="40">
        <f>3+1</f>
        <v>4</v>
      </c>
      <c r="C69" s="40"/>
      <c r="D69" s="40">
        <v>1</v>
      </c>
      <c r="E69" s="40"/>
      <c r="F69" s="41"/>
      <c r="G69">
        <f>SUM(B69:F69)</f>
        <v>5</v>
      </c>
    </row>
    <row r="70" spans="2:8" s="2" customFormat="1" ht="15.75">
      <c r="B70" s="26"/>
      <c r="C70" s="26"/>
      <c r="D70" s="26"/>
      <c r="E70" s="26"/>
      <c r="F70" s="48"/>
    </row>
    <row r="71" spans="2:8" s="2" customFormat="1" ht="15.75">
      <c r="B71" s="26"/>
      <c r="C71" s="26"/>
      <c r="D71" s="26"/>
      <c r="E71" s="26"/>
      <c r="F71" s="48"/>
    </row>
    <row r="72" spans="2:8" s="2" customFormat="1" ht="15.75">
      <c r="B72" s="26"/>
      <c r="C72" s="26"/>
      <c r="D72" s="26"/>
      <c r="E72" s="26"/>
      <c r="F72" s="48"/>
    </row>
    <row r="73" spans="2:8" s="2" customFormat="1" ht="15.75">
      <c r="B73" s="26"/>
      <c r="C73" s="26"/>
      <c r="D73" s="26"/>
      <c r="E73" s="26"/>
      <c r="F73" s="48"/>
    </row>
    <row r="74" spans="2:8" ht="15.75">
      <c r="F74" s="10"/>
    </row>
    <row r="75" spans="2:8" ht="15.75">
      <c r="F75" s="10"/>
    </row>
    <row r="76" spans="2:8" ht="15.75">
      <c r="F76" s="10"/>
    </row>
    <row r="77" spans="2:8" ht="15.75">
      <c r="F77" s="10"/>
    </row>
    <row r="78" spans="2:8" ht="15.75">
      <c r="F78" s="10"/>
    </row>
    <row r="79" spans="2:8" ht="15.75">
      <c r="F79" s="10"/>
    </row>
    <row r="80" spans="2:8" ht="15.75">
      <c r="F80" s="10"/>
    </row>
    <row r="81" spans="2:8" ht="15.75">
      <c r="B81" s="59" t="s">
        <v>36</v>
      </c>
      <c r="C81" s="60"/>
      <c r="F81" s="10"/>
    </row>
    <row r="82" spans="2:8" ht="22.5">
      <c r="B82" s="38" t="s">
        <v>0</v>
      </c>
      <c r="C82" s="39" t="s">
        <v>20</v>
      </c>
      <c r="D82" s="39" t="s">
        <v>9</v>
      </c>
      <c r="E82" s="39" t="s">
        <v>19</v>
      </c>
      <c r="F82" s="39" t="s">
        <v>18</v>
      </c>
      <c r="G82" s="1"/>
      <c r="H82" s="1"/>
    </row>
    <row r="83" spans="2:8" ht="15.75">
      <c r="B83" s="40">
        <v>1</v>
      </c>
      <c r="C83" s="40">
        <v>3</v>
      </c>
      <c r="D83" s="40">
        <v>2</v>
      </c>
      <c r="E83" s="40">
        <v>1</v>
      </c>
      <c r="F83" s="40"/>
      <c r="G83" s="10">
        <f>SUM(B83:F83)</f>
        <v>7</v>
      </c>
    </row>
    <row r="84" spans="2:8" ht="15.75">
      <c r="G84" s="10"/>
    </row>
    <row r="85" spans="2:8" ht="15.75">
      <c r="G85" s="10"/>
    </row>
    <row r="86" spans="2:8" ht="15.75">
      <c r="G86" s="10"/>
    </row>
    <row r="87" spans="2:8" ht="15.75">
      <c r="G87" s="10"/>
    </row>
    <row r="88" spans="2:8" ht="15.75">
      <c r="B88" s="67" t="s">
        <v>28</v>
      </c>
      <c r="C88" s="67"/>
      <c r="D88" s="67"/>
      <c r="E88" s="67"/>
      <c r="F88" s="67"/>
      <c r="G88" s="67"/>
      <c r="H88" s="67"/>
    </row>
    <row r="89" spans="2:8" ht="15.75">
      <c r="B89" s="49" t="s">
        <v>30</v>
      </c>
      <c r="C89" s="50"/>
      <c r="D89" s="50"/>
      <c r="E89" s="50"/>
      <c r="F89" s="50"/>
      <c r="G89" s="51"/>
      <c r="H89" s="50"/>
    </row>
    <row r="90" spans="2:8" ht="15.75">
      <c r="B90" s="49"/>
      <c r="C90" s="50"/>
      <c r="D90" s="50"/>
      <c r="E90" s="50"/>
      <c r="F90" s="50"/>
      <c r="G90" s="51"/>
      <c r="H90" s="50"/>
    </row>
    <row r="91" spans="2:8" ht="15.75">
      <c r="G91" s="10"/>
    </row>
    <row r="92" spans="2:8" ht="15.75">
      <c r="G92" s="10"/>
    </row>
    <row r="93" spans="2:8" ht="15.75">
      <c r="B93" s="37" t="s">
        <v>37</v>
      </c>
      <c r="F93" s="10"/>
    </row>
    <row r="94" spans="2:8" ht="101.25">
      <c r="B94" s="20" t="s">
        <v>23</v>
      </c>
      <c r="C94" s="20" t="s">
        <v>3</v>
      </c>
      <c r="D94" s="20" t="s">
        <v>1</v>
      </c>
      <c r="E94" s="21" t="s">
        <v>21</v>
      </c>
      <c r="F94" s="21" t="s">
        <v>27</v>
      </c>
      <c r="G94" s="21" t="s">
        <v>22</v>
      </c>
      <c r="H94" s="1"/>
    </row>
    <row r="95" spans="2:8" ht="15.75">
      <c r="B95" s="42">
        <f>4+3</f>
        <v>7</v>
      </c>
      <c r="C95" s="42">
        <f>1+1</f>
        <v>2</v>
      </c>
      <c r="D95" s="42">
        <f>1</f>
        <v>1</v>
      </c>
      <c r="E95" s="42">
        <v>1</v>
      </c>
      <c r="F95" s="43">
        <v>4</v>
      </c>
      <c r="G95" s="42">
        <v>2</v>
      </c>
      <c r="H95">
        <f>SUM(B95:G95)</f>
        <v>17</v>
      </c>
    </row>
    <row r="96" spans="2:8" ht="15.75">
      <c r="F96" s="10"/>
    </row>
    <row r="97" spans="2:8" ht="15.75">
      <c r="F97" s="10"/>
    </row>
    <row r="98" spans="2:8" ht="15.75">
      <c r="F98" s="10"/>
    </row>
    <row r="99" spans="2:8" ht="15.75">
      <c r="F99" s="10"/>
    </row>
    <row r="100" spans="2:8" ht="15.75">
      <c r="F100" s="10"/>
    </row>
    <row r="101" spans="2:8" ht="15.75">
      <c r="B101" s="37" t="s">
        <v>16</v>
      </c>
      <c r="F101" s="10"/>
    </row>
    <row r="102" spans="2:8" ht="101.25">
      <c r="B102" s="20" t="s">
        <v>23</v>
      </c>
      <c r="C102" s="20" t="s">
        <v>3</v>
      </c>
      <c r="D102" s="20" t="s">
        <v>1</v>
      </c>
      <c r="E102" s="21" t="s">
        <v>21</v>
      </c>
      <c r="F102" s="21" t="s">
        <v>27</v>
      </c>
      <c r="G102" s="21" t="s">
        <v>22</v>
      </c>
      <c r="H102" s="4"/>
    </row>
    <row r="103" spans="2:8" ht="15.75">
      <c r="B103" s="42">
        <f>3+1</f>
        <v>4</v>
      </c>
      <c r="C103" s="42"/>
      <c r="D103" s="42"/>
      <c r="E103" s="42"/>
      <c r="F103" s="43">
        <v>1</v>
      </c>
      <c r="G103" s="42"/>
      <c r="H103" s="3">
        <f>SUM(B103:G103)</f>
        <v>5</v>
      </c>
    </row>
    <row r="104" spans="2:8" s="2" customFormat="1" ht="15.75">
      <c r="B104" s="26"/>
      <c r="C104" s="26"/>
      <c r="D104" s="26"/>
      <c r="E104" s="26"/>
      <c r="F104" s="48"/>
      <c r="G104" s="26"/>
      <c r="H104" s="3"/>
    </row>
    <row r="105" spans="2:8" s="2" customFormat="1" ht="15.75">
      <c r="B105" s="26"/>
      <c r="C105" s="26"/>
      <c r="D105" s="26"/>
      <c r="E105" s="26"/>
      <c r="F105" s="48"/>
      <c r="G105" s="26"/>
      <c r="H105" s="3"/>
    </row>
    <row r="106" spans="2:8" ht="15.75">
      <c r="F106" s="10"/>
      <c r="H106" s="3"/>
    </row>
    <row r="107" spans="2:8" ht="15.75">
      <c r="B107" s="59" t="s">
        <v>36</v>
      </c>
      <c r="C107" s="60"/>
      <c r="F107" s="10"/>
      <c r="H107" s="3"/>
    </row>
    <row r="108" spans="2:8" ht="101.25">
      <c r="B108" s="20" t="s">
        <v>23</v>
      </c>
      <c r="C108" s="20" t="s">
        <v>3</v>
      </c>
      <c r="D108" s="20" t="s">
        <v>1</v>
      </c>
      <c r="E108" s="21" t="s">
        <v>21</v>
      </c>
      <c r="F108" s="21" t="s">
        <v>27</v>
      </c>
      <c r="G108" s="21" t="s">
        <v>22</v>
      </c>
      <c r="H108" s="4"/>
    </row>
    <row r="109" spans="2:8" ht="15.75">
      <c r="B109" s="42">
        <v>3</v>
      </c>
      <c r="C109" s="42"/>
      <c r="D109" s="42"/>
      <c r="E109" s="42"/>
      <c r="F109" s="43">
        <v>2</v>
      </c>
      <c r="G109" s="42">
        <v>2</v>
      </c>
      <c r="H109">
        <f>SUM(B109:G109)</f>
        <v>7</v>
      </c>
    </row>
    <row r="110" spans="2:8" ht="15.75">
      <c r="G110" s="10"/>
    </row>
    <row r="111" spans="2:8" ht="15.75">
      <c r="G111" s="10"/>
    </row>
  </sheetData>
  <mergeCells count="9">
    <mergeCell ref="B81:C81"/>
    <mergeCell ref="B88:H88"/>
    <mergeCell ref="B107:C107"/>
    <mergeCell ref="B1:I1"/>
    <mergeCell ref="B2:I2"/>
    <mergeCell ref="B12:D12"/>
    <mergeCell ref="B21:E21"/>
    <mergeCell ref="B31:D31"/>
    <mergeCell ref="B54:H5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GENERAL CESF</vt:lpstr>
      <vt:lpstr>synthese generale</vt:lpstr>
    </vt:vector>
  </TitlesOfParts>
  <Company>Habitat Sud atlantic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BONNET</dc:creator>
  <cp:lastModifiedBy>e.bordes</cp:lastModifiedBy>
  <cp:lastPrinted>2014-08-27T09:56:50Z</cp:lastPrinted>
  <dcterms:created xsi:type="dcterms:W3CDTF">2011-03-08T10:16:28Z</dcterms:created>
  <dcterms:modified xsi:type="dcterms:W3CDTF">2014-09-22T13:33:01Z</dcterms:modified>
</cp:coreProperties>
</file>